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Orçamento" sheetId="1" r:id="rId1"/>
    <sheet name="Cronograma" sheetId="2" r:id="rId2"/>
  </sheets>
  <definedNames>
    <definedName name="_xlnm.Print_Area" localSheetId="1">'Cronograma'!$B$1:$I$40</definedName>
    <definedName name="_xlnm.Print_Area" localSheetId="0">'Orçamento'!$A$1:$H$62</definedName>
  </definedNames>
  <calcPr fullCalcOnLoad="1"/>
</workbook>
</file>

<file path=xl/sharedStrings.xml><?xml version="1.0" encoding="utf-8"?>
<sst xmlns="http://schemas.openxmlformats.org/spreadsheetml/2006/main" count="148" uniqueCount="92">
  <si>
    <t>PLANILHA ORÇAMENTÁRIA</t>
  </si>
  <si>
    <t>Obra: Obras  de pintura e melhorias EMEI Barãozinho</t>
  </si>
  <si>
    <t>Município: Barão de Cotegipe/RS</t>
  </si>
  <si>
    <t>Não Desonerado</t>
  </si>
  <si>
    <t>BDI</t>
  </si>
  <si>
    <t>10/2022</t>
  </si>
  <si>
    <t>Item</t>
  </si>
  <si>
    <t>SINAPI</t>
  </si>
  <si>
    <t>SERVIÇOS</t>
  </si>
  <si>
    <t>Quant.</t>
  </si>
  <si>
    <t>Unid.</t>
  </si>
  <si>
    <r>
      <rPr>
        <b/>
        <sz val="9"/>
        <color indexed="8"/>
        <rFont val="Calibri"/>
        <family val="0"/>
      </rPr>
      <t>Custo Unit. (sem BDI)</t>
    </r>
    <r>
      <rPr>
        <sz val="9"/>
        <color indexed="8"/>
        <rFont val="Calibri"/>
        <family val="0"/>
      </rPr>
      <t xml:space="preserve"> </t>
    </r>
    <r>
      <rPr>
        <b/>
        <sz val="9"/>
        <color indexed="8"/>
        <rFont val="Calibri"/>
        <family val="0"/>
      </rPr>
      <t>(R$)</t>
    </r>
  </si>
  <si>
    <r>
      <rPr>
        <b/>
        <sz val="9"/>
        <color indexed="8"/>
        <rFont val="Calibri"/>
        <family val="0"/>
      </rPr>
      <t>Custo Unit. (Com
BDI)</t>
    </r>
    <r>
      <rPr>
        <sz val="9"/>
        <color indexed="8"/>
        <rFont val="Calibri"/>
        <family val="0"/>
      </rPr>
      <t xml:space="preserve"> </t>
    </r>
    <r>
      <rPr>
        <b/>
        <sz val="9"/>
        <color indexed="8"/>
        <rFont val="Calibri"/>
        <family val="0"/>
      </rPr>
      <t>(R$)</t>
    </r>
  </si>
  <si>
    <t>Preço TOTAL. C/ BDI</t>
  </si>
  <si>
    <t>1.0</t>
  </si>
  <si>
    <t>SERVIÇOS DE PINTURA E REPARO DE SUPERFÍCIE</t>
  </si>
  <si>
    <t>1.1</t>
  </si>
  <si>
    <t>Bloco A – Administrativo</t>
  </si>
  <si>
    <t>1.1.1</t>
  </si>
  <si>
    <t>LIMPEZA DE SUPERFÍCIE COM JATO DE ALTA PRESSÃO. AF_04/2019 – Paredes  e tetos externos</t>
  </si>
  <si>
    <t>m²</t>
  </si>
  <si>
    <t>1.1.2</t>
  </si>
  <si>
    <t>APLICAÇÃO MANUAL DE PINTURA COM TINTA LÁTEX ACRÍLICA EM PAREDES, DUAS DEMÃOS. AF_06/2014</t>
  </si>
  <si>
    <t>1.1.3</t>
  </si>
  <si>
    <t>APLICAÇÃO MANUAL DE PINTURA COM TINTA LÁTEX ACRÍLICA EM TETO, DUAS DEMÃOS. AF_06/2014</t>
  </si>
  <si>
    <t>Total Item 1.1</t>
  </si>
  <si>
    <t>1.2</t>
  </si>
  <si>
    <t>Bloco B – Pedagógico</t>
  </si>
  <si>
    <t>1.2.1</t>
  </si>
  <si>
    <t>1.2.2</t>
  </si>
  <si>
    <t>APLICAÇÃO MANUAL DE PINTURA COM TINTA LÁTEX ACRÍLICA EM PAREDES, DUAS DEMÃOS. AF_06/2014 – interno e externo</t>
  </si>
  <si>
    <t>1.2.3</t>
  </si>
  <si>
    <t>APLICAÇÃO MANUAL DE PINTURA COM TINTA LÁTEX ACRÍLICA EM TETO, DUAS DEMÃOS. AF_06/2014 – Interno e externo</t>
  </si>
  <si>
    <t>Total Item 1.2</t>
  </si>
  <si>
    <t>1.3</t>
  </si>
  <si>
    <t>Bloco C – Pedagógico</t>
  </si>
  <si>
    <t>1.3.1</t>
  </si>
  <si>
    <t>1.3.2</t>
  </si>
  <si>
    <t>1.3.3</t>
  </si>
  <si>
    <t>Total Item 1.3</t>
  </si>
  <si>
    <t>1.4</t>
  </si>
  <si>
    <t>Bloco D – Cozinha/Lavanderia</t>
  </si>
  <si>
    <t>1.4.1</t>
  </si>
  <si>
    <t>1.4.2</t>
  </si>
  <si>
    <t>1.4.3</t>
  </si>
  <si>
    <t>Total Item 1.4</t>
  </si>
  <si>
    <t>1.5</t>
  </si>
  <si>
    <t>Muros / Castelo Dágua / Cobogós</t>
  </si>
  <si>
    <t>1.5.1</t>
  </si>
  <si>
    <t>LIMPEZA DE SUPERFÍCIE COM JATO DE ALTA PRESSÃO. AF_04/2019</t>
  </si>
  <si>
    <t>1.5.2</t>
  </si>
  <si>
    <t>Total Item 1.5</t>
  </si>
  <si>
    <t>1.6</t>
  </si>
  <si>
    <t>Reparos em revestimentos em pastilha 10x10</t>
  </si>
  <si>
    <t>1.6.1</t>
  </si>
  <si>
    <t>REPOSIÇÃO DE REVESTIMENTO EM PASTILHA 10 X 10</t>
  </si>
  <si>
    <t>Total Item 1.6</t>
  </si>
  <si>
    <t>1.7</t>
  </si>
  <si>
    <t>Bloco E – Refeitório</t>
  </si>
  <si>
    <t>1.7.1</t>
  </si>
  <si>
    <t>1.7.2</t>
  </si>
  <si>
    <t>1.8</t>
  </si>
  <si>
    <t>Reparos em esquadrias</t>
  </si>
  <si>
    <t>1.8.1</t>
  </si>
  <si>
    <t>PORTA DE ALUMÍNIO DE ABRIR COM LAMBRI, COM GUARNIÇÃO, FIXAÇÃO COM PARAFUSOS - FORNECIMENTO E INSTALAÇÃO. AF_12/2019</t>
  </si>
  <si>
    <t>1.8.2</t>
  </si>
  <si>
    <t>GUARNICAO / ALIZAR / VISTA LISA EM MADEIRA MACICA, PARA PORTA  , E = *1* CM, L = *5* CM, CEDRINHO / ANGELIM COMERCIAL / TAURI/ CURUPIXA / PEROBA / CUMARU OU EQUIVALENTE DA REGIAO</t>
  </si>
  <si>
    <t>m</t>
  </si>
  <si>
    <t>1.8.3</t>
  </si>
  <si>
    <t>PINTURA FUNDO NIVELADOR ALQUÍDICO BRANCO EM MADEIRA. AF_01/2021</t>
  </si>
  <si>
    <t>1.8.4</t>
  </si>
  <si>
    <t>PINTURA TINTA DE ACABAMENTO (PIGMENTADA) A ÓLEO EM MADEIRA, 3 DEMÃOS. AF_01/2021</t>
  </si>
  <si>
    <t>Total Geral</t>
  </si>
  <si>
    <t>Local, data</t>
  </si>
  <si>
    <t>CRONOGRAMA FÍSICO FINANCEIRO</t>
  </si>
  <si>
    <t>DISCRIMINAÇÃO DOS SERVIÇOS</t>
  </si>
  <si>
    <t>Peso</t>
  </si>
  <si>
    <t xml:space="preserve">Valor das Obras </t>
  </si>
  <si>
    <t>MESES</t>
  </si>
  <si>
    <t>%</t>
  </si>
  <si>
    <t>e Serviços</t>
  </si>
  <si>
    <t>Mês 1</t>
  </si>
  <si>
    <t>Mês 2</t>
  </si>
  <si>
    <t>Mês 3</t>
  </si>
  <si>
    <t>(R$)</t>
  </si>
  <si>
    <t>R$</t>
  </si>
  <si>
    <t>Bloco D – Cozinha / Lavanderia</t>
  </si>
  <si>
    <t>Reparos em revestimentos – pastilha 10x10</t>
  </si>
  <si>
    <t>TOTAL</t>
  </si>
  <si>
    <t>TOTAL SIMPLES</t>
  </si>
  <si>
    <t>TOTAL ACUMULADO</t>
  </si>
  <si>
    <t>Local, data, assinatura,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</si>
</sst>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%"/>
    <numFmt numFmtId="166" formatCode="\ #,##0.00\ ;\-#,##0.00\ ;\-#\ ;\ @\ "/>
    <numFmt numFmtId="167" formatCode="0"/>
    <numFmt numFmtId="168" formatCode="#,##0.00"/>
    <numFmt numFmtId="169" formatCode="&quot; R$&quot;#,##0.00\ ;&quot;-R$&quot;#,##0.00\ ;&quot; R$-&quot;#\ ;\ @\ "/>
    <numFmt numFmtId="170" formatCode="0.00"/>
    <numFmt numFmtId="171" formatCode="@"/>
    <numFmt numFmtId="172" formatCode="\ * #,##0.00\ ;\ * \(#,##0.00\);\ * \-#\ ;\ @\ "/>
    <numFmt numFmtId="173" formatCode="\ * #,##0.00\ ;\-* #,##0.00\ ;\ * \-#\ ;\ @\ "/>
  </numFmts>
  <fonts count="19">
    <font>
      <sz val="10"/>
      <color indexed="8"/>
      <name val="Arial"/>
      <family val="0"/>
    </font>
    <font>
      <sz val="10"/>
      <name val="Arial"/>
      <family val="0"/>
    </font>
    <font>
      <sz val="11"/>
      <color indexed="8"/>
      <name val="Calibri1"/>
      <family val="0"/>
    </font>
    <font>
      <sz val="20"/>
      <color indexed="8"/>
      <name val="Arial Narrow"/>
      <family val="0"/>
    </font>
    <font>
      <sz val="10"/>
      <color indexed="8"/>
      <name val="Arial1"/>
      <family val="0"/>
    </font>
    <font>
      <sz val="10"/>
      <color indexed="8"/>
      <name val="Arial Narrow"/>
      <family val="0"/>
    </font>
    <font>
      <sz val="9"/>
      <color indexed="8"/>
      <name val="Arial Narrow"/>
      <family val="0"/>
    </font>
    <font>
      <b/>
      <sz val="9"/>
      <color indexed="8"/>
      <name val="Arial Narrow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1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18" fillId="0" borderId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/>
    </xf>
    <xf numFmtId="164" fontId="2" fillId="0" borderId="0" applyBorder="0" applyProtection="0">
      <alignment/>
    </xf>
  </cellStyleXfs>
  <cellXfs count="89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5" fillId="0" borderId="0" xfId="0" applyNumberFormat="1" applyFont="1" applyAlignment="1" applyProtection="1">
      <alignment horizontal="center" vertical="center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164" fontId="7" fillId="0" borderId="1" xfId="0" applyNumberFormat="1" applyFont="1" applyBorder="1" applyAlignment="1" applyProtection="1">
      <alignment horizontal="center" vertical="center"/>
      <protection/>
    </xf>
    <xf numFmtId="164" fontId="7" fillId="0" borderId="2" xfId="0" applyNumberFormat="1" applyFont="1" applyBorder="1" applyAlignment="1" applyProtection="1">
      <alignment horizontal="center" vertical="center"/>
      <protection/>
    </xf>
    <xf numFmtId="165" fontId="7" fillId="0" borderId="3" xfId="0" applyNumberFormat="1" applyFont="1" applyBorder="1" applyAlignment="1" applyProtection="1">
      <alignment horizontal="center" vertical="center"/>
      <protection/>
    </xf>
    <xf numFmtId="164" fontId="8" fillId="0" borderId="2" xfId="0" applyNumberFormat="1" applyFont="1" applyBorder="1" applyAlignment="1" applyProtection="1">
      <alignment horizontal="center" vertical="center" wrapText="1"/>
      <protection/>
    </xf>
    <xf numFmtId="164" fontId="8" fillId="0" borderId="4" xfId="0" applyNumberFormat="1" applyFont="1" applyBorder="1" applyAlignment="1" applyProtection="1">
      <alignment horizontal="center" vertical="center" wrapText="1"/>
      <protection/>
    </xf>
    <xf numFmtId="166" fontId="8" fillId="0" borderId="2" xfId="0" applyNumberFormat="1" applyFont="1" applyBorder="1" applyAlignment="1" applyProtection="1">
      <alignment horizontal="center" vertical="center" wrapText="1"/>
      <protection/>
    </xf>
    <xf numFmtId="164" fontId="8" fillId="2" borderId="2" xfId="0" applyNumberFormat="1" applyFont="1" applyFill="1" applyBorder="1" applyAlignment="1" applyProtection="1">
      <alignment horizontal="center" vertical="center" wrapText="1"/>
      <protection/>
    </xf>
    <xf numFmtId="164" fontId="9" fillId="2" borderId="2" xfId="0" applyNumberFormat="1" applyFont="1" applyFill="1" applyBorder="1" applyAlignment="1" applyProtection="1">
      <alignment horizontal="left" vertical="center" wrapText="1"/>
      <protection/>
    </xf>
    <xf numFmtId="167" fontId="10" fillId="0" borderId="2" xfId="0" applyNumberFormat="1" applyFont="1" applyFill="1" applyBorder="1" applyAlignment="1" applyProtection="1">
      <alignment horizontal="left" vertical="center" shrinkToFit="1"/>
      <protection/>
    </xf>
    <xf numFmtId="164" fontId="9" fillId="0" borderId="2" xfId="0" applyNumberFormat="1" applyFont="1" applyBorder="1" applyAlignment="1" applyProtection="1">
      <alignment horizontal="center" vertical="center" wrapText="1"/>
      <protection/>
    </xf>
    <xf numFmtId="167" fontId="9" fillId="0" borderId="2" xfId="0" applyNumberFormat="1" applyFont="1" applyBorder="1" applyAlignment="1" applyProtection="1">
      <alignment horizontal="center" vertical="center" shrinkToFit="1"/>
      <protection/>
    </xf>
    <xf numFmtId="164" fontId="11" fillId="0" borderId="5" xfId="0" applyNumberFormat="1" applyFont="1" applyBorder="1" applyAlignment="1">
      <alignment wrapText="1"/>
    </xf>
    <xf numFmtId="168" fontId="9" fillId="0" borderId="2" xfId="0" applyNumberFormat="1" applyFont="1" applyBorder="1" applyAlignment="1" applyProtection="1">
      <alignment vertical="center" shrinkToFit="1"/>
      <protection/>
    </xf>
    <xf numFmtId="168" fontId="9" fillId="0" borderId="2" xfId="0" applyNumberFormat="1" applyFont="1" applyBorder="1" applyAlignment="1" applyProtection="1">
      <alignment horizontal="right" vertical="center" wrapText="1"/>
      <protection/>
    </xf>
    <xf numFmtId="166" fontId="9" fillId="0" borderId="2" xfId="0" applyNumberFormat="1" applyFont="1" applyBorder="1" applyAlignment="1" applyProtection="1">
      <alignment horizontal="center" vertical="center" wrapText="1"/>
      <protection/>
    </xf>
    <xf numFmtId="169" fontId="8" fillId="3" borderId="6" xfId="0" applyNumberFormat="1" applyFont="1" applyFill="1" applyBorder="1" applyAlignment="1" applyProtection="1">
      <alignment vertical="center" shrinkToFit="1"/>
      <protection/>
    </xf>
    <xf numFmtId="164" fontId="11" fillId="0" borderId="1" xfId="0" applyNumberFormat="1" applyFont="1" applyBorder="1" applyAlignment="1">
      <alignment wrapText="1"/>
    </xf>
    <xf numFmtId="170" fontId="9" fillId="0" borderId="2" xfId="0" applyNumberFormat="1" applyFont="1" applyBorder="1" applyAlignment="1" applyProtection="1">
      <alignment vertical="center" shrinkToFit="1"/>
      <protection/>
    </xf>
    <xf numFmtId="164" fontId="9" fillId="0" borderId="4" xfId="0" applyNumberFormat="1" applyFont="1" applyBorder="1" applyAlignment="1" applyProtection="1">
      <alignment horizontal="center" vertical="center" wrapText="1"/>
      <protection/>
    </xf>
    <xf numFmtId="170" fontId="9" fillId="0" borderId="4" xfId="0" applyNumberFormat="1" applyFont="1" applyBorder="1" applyAlignment="1" applyProtection="1">
      <alignment horizontal="right" vertical="center" wrapText="1"/>
      <protection/>
    </xf>
    <xf numFmtId="164" fontId="9" fillId="4" borderId="2" xfId="0" applyNumberFormat="1" applyFont="1" applyFill="1" applyBorder="1" applyAlignment="1" applyProtection="1">
      <alignment horizontal="center" vertical="center" wrapText="1"/>
      <protection/>
    </xf>
    <xf numFmtId="167" fontId="9" fillId="4" borderId="2" xfId="0" applyNumberFormat="1" applyFont="1" applyFill="1" applyBorder="1" applyAlignment="1" applyProtection="1">
      <alignment horizontal="center" vertical="center" shrinkToFit="1"/>
      <protection/>
    </xf>
    <xf numFmtId="164" fontId="9" fillId="4" borderId="2" xfId="0" applyNumberFormat="1" applyFont="1" applyFill="1" applyBorder="1" applyAlignment="1" applyProtection="1">
      <alignment horizontal="left" vertical="center" wrapText="1"/>
      <protection/>
    </xf>
    <xf numFmtId="168" fontId="9" fillId="4" borderId="2" xfId="0" applyNumberFormat="1" applyFont="1" applyFill="1" applyBorder="1" applyAlignment="1" applyProtection="1">
      <alignment vertical="center" shrinkToFit="1"/>
      <protection/>
    </xf>
    <xf numFmtId="166" fontId="9" fillId="4" borderId="2" xfId="0" applyNumberFormat="1" applyFont="1" applyFill="1" applyBorder="1" applyAlignment="1" applyProtection="1">
      <alignment vertical="center" shrinkToFit="1"/>
      <protection/>
    </xf>
    <xf numFmtId="169" fontId="9" fillId="4" borderId="2" xfId="0" applyNumberFormat="1" applyFont="1" applyFill="1" applyBorder="1" applyAlignment="1" applyProtection="1">
      <alignment vertical="center" shrinkToFit="1"/>
      <protection/>
    </xf>
    <xf numFmtId="164" fontId="11" fillId="0" borderId="3" xfId="0" applyNumberFormat="1" applyFont="1" applyBorder="1" applyAlignment="1">
      <alignment wrapText="1"/>
    </xf>
    <xf numFmtId="164" fontId="12" fillId="0" borderId="5" xfId="0" applyNumberFormat="1" applyFont="1" applyBorder="1" applyAlignment="1">
      <alignment wrapText="1"/>
    </xf>
    <xf numFmtId="167" fontId="13" fillId="0" borderId="2" xfId="0" applyNumberFormat="1" applyFont="1" applyBorder="1" applyAlignment="1" applyProtection="1">
      <alignment horizontal="left" vertical="center" shrinkToFit="1"/>
      <protection/>
    </xf>
    <xf numFmtId="171" fontId="12" fillId="0" borderId="2" xfId="0" applyNumberFormat="1" applyFont="1" applyBorder="1" applyAlignment="1" applyProtection="1">
      <alignment wrapText="1"/>
      <protection locked="0"/>
    </xf>
    <xf numFmtId="164" fontId="14" fillId="0" borderId="4" xfId="0" applyNumberFormat="1" applyFont="1" applyBorder="1" applyAlignment="1">
      <alignment/>
    </xf>
    <xf numFmtId="164" fontId="14" fillId="0" borderId="6" xfId="0" applyNumberFormat="1" applyFont="1" applyBorder="1" applyAlignment="1">
      <alignment/>
    </xf>
    <xf numFmtId="168" fontId="14" fillId="0" borderId="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5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16" fillId="0" borderId="0" xfId="0" applyNumberFormat="1" applyFont="1" applyAlignment="1">
      <alignment horizontal="left"/>
    </xf>
    <xf numFmtId="164" fontId="16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9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7" fillId="0" borderId="9" xfId="0" applyFont="1" applyBorder="1" applyAlignment="1">
      <alignment horizontal="left" wrapText="1"/>
    </xf>
    <xf numFmtId="165" fontId="1" fillId="0" borderId="9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72" fontId="1" fillId="0" borderId="13" xfId="15" applyFont="1" applyFill="1" applyBorder="1" applyAlignment="1" applyProtection="1">
      <alignment/>
      <protection/>
    </xf>
    <xf numFmtId="172" fontId="1" fillId="0" borderId="12" xfId="15" applyFont="1" applyFill="1" applyBorder="1" applyAlignment="1" applyProtection="1">
      <alignment/>
      <protection/>
    </xf>
    <xf numFmtId="173" fontId="1" fillId="0" borderId="0" xfId="0" applyNumberFormat="1" applyFont="1" applyAlignment="1">
      <alignment/>
    </xf>
    <xf numFmtId="164" fontId="1" fillId="0" borderId="8" xfId="0" applyNumberFormat="1" applyFont="1" applyBorder="1" applyAlignment="1">
      <alignment horizontal="center"/>
    </xf>
    <xf numFmtId="164" fontId="17" fillId="0" borderId="8" xfId="0" applyFont="1" applyBorder="1" applyAlignment="1">
      <alignment horizontal="left" wrapText="1"/>
    </xf>
    <xf numFmtId="168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72" fontId="1" fillId="0" borderId="7" xfId="15" applyFont="1" applyFill="1" applyBorder="1" applyAlignment="1" applyProtection="1">
      <alignment/>
      <protection/>
    </xf>
    <xf numFmtId="172" fontId="1" fillId="0" borderId="11" xfId="15" applyFont="1" applyFill="1" applyBorder="1" applyAlignment="1" applyProtection="1">
      <alignment/>
      <protection/>
    </xf>
    <xf numFmtId="164" fontId="17" fillId="0" borderId="9" xfId="0" applyNumberFormat="1" applyFont="1" applyBorder="1" applyAlignment="1">
      <alignment horizontal="left"/>
    </xf>
    <xf numFmtId="172" fontId="1" fillId="0" borderId="9" xfId="15" applyFont="1" applyFill="1" applyBorder="1" applyAlignment="1" applyProtection="1">
      <alignment/>
      <protection/>
    </xf>
    <xf numFmtId="170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4" fontId="1" fillId="0" borderId="7" xfId="0" applyNumberFormat="1" applyFont="1" applyBorder="1" applyAlignment="1">
      <alignment horizontal="left"/>
    </xf>
    <xf numFmtId="164" fontId="1" fillId="0" borderId="14" xfId="0" applyNumberFormat="1" applyFont="1" applyBorder="1" applyAlignment="1">
      <alignment/>
    </xf>
    <xf numFmtId="168" fontId="1" fillId="0" borderId="14" xfId="0" applyNumberFormat="1" applyFont="1" applyBorder="1" applyAlignment="1">
      <alignment/>
    </xf>
    <xf numFmtId="168" fontId="1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8" fontId="1" fillId="0" borderId="16" xfId="0" applyNumberFormat="1" applyFont="1" applyBorder="1" applyAlignment="1">
      <alignment/>
    </xf>
    <xf numFmtId="168" fontId="1" fillId="0" borderId="17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4" fontId="18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2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="120" zoomScaleNormal="120" workbookViewId="0" topLeftCell="A37">
      <selection activeCell="C51" sqref="C51"/>
    </sheetView>
  </sheetViews>
  <sheetFormatPr defaultColWidth="9.140625" defaultRowHeight="12.75"/>
  <cols>
    <col min="1" max="2" width="11.421875" style="1" customWidth="1"/>
    <col min="3" max="3" width="41.28125" style="1" customWidth="1"/>
    <col min="4" max="4" width="11.421875" style="1" customWidth="1"/>
    <col min="5" max="5" width="14.7109375" style="1" customWidth="1"/>
    <col min="6" max="6" width="13.28125" style="1" customWidth="1"/>
    <col min="7" max="7" width="11.421875" style="1" customWidth="1"/>
    <col min="8" max="8" width="14.28125" style="1" customWidth="1"/>
    <col min="9" max="16384" width="8.7109375" style="1" customWidth="1"/>
  </cols>
  <sheetData>
    <row r="1" spans="1:8" ht="24">
      <c r="A1" s="2" t="s">
        <v>0</v>
      </c>
      <c r="B1" s="2"/>
      <c r="C1" s="2"/>
      <c r="D1" s="2"/>
      <c r="E1" s="2"/>
      <c r="F1" s="2"/>
      <c r="G1" s="2"/>
      <c r="H1" s="2"/>
    </row>
    <row r="2" spans="1:8" ht="24">
      <c r="A2" s="3" t="s">
        <v>1</v>
      </c>
      <c r="B2" s="4"/>
      <c r="C2" s="4"/>
      <c r="D2" s="4"/>
      <c r="E2" s="4"/>
      <c r="F2" s="4"/>
      <c r="G2" s="4"/>
      <c r="H2" s="4"/>
    </row>
    <row r="3" spans="1:8" ht="24">
      <c r="A3" s="3" t="s">
        <v>2</v>
      </c>
      <c r="B3" s="4"/>
      <c r="C3" s="4"/>
      <c r="D3" s="4"/>
      <c r="E3" s="4"/>
      <c r="F3" s="4"/>
      <c r="G3" s="4"/>
      <c r="H3" s="5" t="s">
        <v>3</v>
      </c>
    </row>
    <row r="4" spans="1:8" ht="12.75">
      <c r="A4" s="3"/>
      <c r="B4" s="6"/>
      <c r="C4" s="6"/>
      <c r="D4" s="7"/>
      <c r="E4" s="7"/>
      <c r="F4" s="7"/>
      <c r="G4" s="7"/>
      <c r="H4" s="8" t="s">
        <v>4</v>
      </c>
    </row>
    <row r="5" spans="1:8" ht="12.75">
      <c r="A5" s="6"/>
      <c r="B5" s="6"/>
      <c r="C5" s="6"/>
      <c r="D5" s="7"/>
      <c r="E5" s="7"/>
      <c r="F5" s="7"/>
      <c r="G5" s="9" t="s">
        <v>5</v>
      </c>
      <c r="H5" s="10">
        <v>0.2297</v>
      </c>
    </row>
    <row r="6" spans="1:8" ht="27.75">
      <c r="A6" s="11" t="s">
        <v>6</v>
      </c>
      <c r="B6" s="11" t="s">
        <v>7</v>
      </c>
      <c r="C6" s="12" t="s">
        <v>8</v>
      </c>
      <c r="D6" s="11" t="s">
        <v>9</v>
      </c>
      <c r="E6" s="11" t="s">
        <v>10</v>
      </c>
      <c r="F6" s="13" t="s">
        <v>11</v>
      </c>
      <c r="G6" s="13" t="s">
        <v>12</v>
      </c>
      <c r="H6" s="13" t="s">
        <v>13</v>
      </c>
    </row>
    <row r="7" spans="1:8" ht="36" customHeight="1">
      <c r="A7" s="14" t="s">
        <v>14</v>
      </c>
      <c r="B7" s="15" t="s">
        <v>15</v>
      </c>
      <c r="C7" s="15"/>
      <c r="D7" s="15"/>
      <c r="E7" s="15"/>
      <c r="F7" s="15"/>
      <c r="G7" s="15"/>
      <c r="H7" s="15"/>
    </row>
    <row r="8" spans="1:8" ht="20.25" customHeight="1">
      <c r="A8" s="11" t="s">
        <v>16</v>
      </c>
      <c r="B8" s="16" t="s">
        <v>17</v>
      </c>
      <c r="C8" s="16"/>
      <c r="D8" s="16"/>
      <c r="E8" s="16"/>
      <c r="F8" s="16"/>
      <c r="G8" s="16"/>
      <c r="H8" s="16"/>
    </row>
    <row r="9" spans="1:8" ht="24" customHeight="1">
      <c r="A9" s="17" t="s">
        <v>18</v>
      </c>
      <c r="B9" s="18">
        <v>99814</v>
      </c>
      <c r="C9" s="19" t="s">
        <v>19</v>
      </c>
      <c r="D9" s="20">
        <v>79.36</v>
      </c>
      <c r="E9" s="17" t="s">
        <v>20</v>
      </c>
      <c r="F9" s="21"/>
      <c r="G9" s="22">
        <f>F9+F9*$H$5</f>
        <v>0</v>
      </c>
      <c r="H9" s="23">
        <f aca="true" t="shared" si="0" ref="H9:H11">G9*D9</f>
        <v>0</v>
      </c>
    </row>
    <row r="10" spans="1:8" ht="23.25">
      <c r="A10" s="17" t="s">
        <v>21</v>
      </c>
      <c r="B10" s="18">
        <v>88489</v>
      </c>
      <c r="C10" s="24" t="s">
        <v>22</v>
      </c>
      <c r="D10" s="25">
        <v>93.64</v>
      </c>
      <c r="E10" s="26" t="s">
        <v>20</v>
      </c>
      <c r="F10" s="27"/>
      <c r="G10" s="22">
        <f>F10+F10*H5</f>
        <v>0</v>
      </c>
      <c r="H10" s="23">
        <f t="shared" si="0"/>
        <v>0</v>
      </c>
    </row>
    <row r="11" spans="1:8" ht="23.25">
      <c r="A11" s="17" t="s">
        <v>23</v>
      </c>
      <c r="B11" s="18">
        <v>88488</v>
      </c>
      <c r="C11" s="24" t="s">
        <v>24</v>
      </c>
      <c r="D11" s="25">
        <v>61.42</v>
      </c>
      <c r="E11" s="26" t="s">
        <v>20</v>
      </c>
      <c r="F11" s="27"/>
      <c r="G11" s="22">
        <f>F11+F11*$H$5</f>
        <v>0</v>
      </c>
      <c r="H11" s="23">
        <f t="shared" si="0"/>
        <v>0</v>
      </c>
    </row>
    <row r="12" spans="1:8" ht="12.75">
      <c r="A12" s="28"/>
      <c r="B12" s="29"/>
      <c r="C12" s="30"/>
      <c r="D12" s="31"/>
      <c r="E12" s="28"/>
      <c r="F12" s="28"/>
      <c r="G12" s="32" t="s">
        <v>25</v>
      </c>
      <c r="H12" s="33">
        <f>SUM(H9:H11)</f>
        <v>0</v>
      </c>
    </row>
    <row r="13" spans="1:8" ht="12.75">
      <c r="A13" s="11" t="s">
        <v>26</v>
      </c>
      <c r="B13" s="16" t="s">
        <v>27</v>
      </c>
      <c r="C13" s="16"/>
      <c r="D13" s="16"/>
      <c r="E13" s="16"/>
      <c r="F13" s="16"/>
      <c r="G13" s="16"/>
      <c r="H13" s="16"/>
    </row>
    <row r="14" spans="1:8" ht="23.25">
      <c r="A14" s="17" t="s">
        <v>28</v>
      </c>
      <c r="B14" s="18">
        <v>99814</v>
      </c>
      <c r="C14" s="19" t="s">
        <v>19</v>
      </c>
      <c r="D14" s="20">
        <v>367.06</v>
      </c>
      <c r="E14" s="17" t="s">
        <v>20</v>
      </c>
      <c r="F14" s="21"/>
      <c r="G14" s="22">
        <f aca="true" t="shared" si="1" ref="G14:G16">F14+F14*$H$5</f>
        <v>0</v>
      </c>
      <c r="H14" s="23">
        <f aca="true" t="shared" si="2" ref="H14:H16">G14*D14</f>
        <v>0</v>
      </c>
    </row>
    <row r="15" spans="1:8" ht="34.5">
      <c r="A15" s="17" t="s">
        <v>29</v>
      </c>
      <c r="B15" s="18">
        <v>88489</v>
      </c>
      <c r="C15" s="19" t="s">
        <v>30</v>
      </c>
      <c r="D15" s="25">
        <v>412.14</v>
      </c>
      <c r="E15" s="26" t="s">
        <v>20</v>
      </c>
      <c r="F15" s="27"/>
      <c r="G15" s="22">
        <f t="shared" si="1"/>
        <v>0</v>
      </c>
      <c r="H15" s="23">
        <f t="shared" si="2"/>
        <v>0</v>
      </c>
    </row>
    <row r="16" spans="1:8" ht="34.5">
      <c r="A16" s="17" t="s">
        <v>31</v>
      </c>
      <c r="B16" s="18">
        <v>88488</v>
      </c>
      <c r="C16" s="24" t="s">
        <v>32</v>
      </c>
      <c r="D16" s="25">
        <v>400.94</v>
      </c>
      <c r="E16" s="26" t="s">
        <v>20</v>
      </c>
      <c r="F16" s="27"/>
      <c r="G16" s="22">
        <f t="shared" si="1"/>
        <v>0</v>
      </c>
      <c r="H16" s="23">
        <f t="shared" si="2"/>
        <v>0</v>
      </c>
    </row>
    <row r="17" spans="1:8" ht="12.75">
      <c r="A17" s="28"/>
      <c r="B17" s="29"/>
      <c r="C17" s="30"/>
      <c r="D17" s="31"/>
      <c r="E17" s="28"/>
      <c r="F17" s="28"/>
      <c r="G17" s="32" t="s">
        <v>33</v>
      </c>
      <c r="H17" s="33">
        <f>SUM(H14:H16)</f>
        <v>0</v>
      </c>
    </row>
    <row r="18" spans="1:8" ht="12.75">
      <c r="A18" s="11" t="s">
        <v>34</v>
      </c>
      <c r="B18" s="16" t="s">
        <v>35</v>
      </c>
      <c r="C18" s="16"/>
      <c r="D18" s="16"/>
      <c r="E18" s="16"/>
      <c r="F18" s="16"/>
      <c r="G18" s="16"/>
      <c r="H18" s="16"/>
    </row>
    <row r="19" spans="1:8" ht="23.25">
      <c r="A19" s="17" t="s">
        <v>36</v>
      </c>
      <c r="B19" s="18">
        <v>99814</v>
      </c>
      <c r="C19" s="19" t="s">
        <v>19</v>
      </c>
      <c r="D19" s="20">
        <v>231.65</v>
      </c>
      <c r="E19" s="17" t="s">
        <v>20</v>
      </c>
      <c r="F19" s="21"/>
      <c r="G19" s="22">
        <f aca="true" t="shared" si="3" ref="G19:G21">F19+F19*$H$5</f>
        <v>0</v>
      </c>
      <c r="H19" s="23">
        <f aca="true" t="shared" si="4" ref="H19:H21">G19*D19</f>
        <v>0</v>
      </c>
    </row>
    <row r="20" spans="1:8" ht="34.5">
      <c r="A20" s="17" t="s">
        <v>37</v>
      </c>
      <c r="B20" s="18">
        <v>88489</v>
      </c>
      <c r="C20" s="19" t="s">
        <v>30</v>
      </c>
      <c r="D20" s="25">
        <v>142.29</v>
      </c>
      <c r="E20" s="26" t="s">
        <v>20</v>
      </c>
      <c r="F20" s="27"/>
      <c r="G20" s="22">
        <f t="shared" si="3"/>
        <v>0</v>
      </c>
      <c r="H20" s="23">
        <f t="shared" si="4"/>
        <v>0</v>
      </c>
    </row>
    <row r="21" spans="1:8" ht="34.5">
      <c r="A21" s="17" t="s">
        <v>38</v>
      </c>
      <c r="B21" s="18">
        <v>88488</v>
      </c>
      <c r="C21" s="24" t="s">
        <v>32</v>
      </c>
      <c r="D21" s="25">
        <v>141.8</v>
      </c>
      <c r="E21" s="26" t="s">
        <v>20</v>
      </c>
      <c r="F21" s="27"/>
      <c r="G21" s="22">
        <f t="shared" si="3"/>
        <v>0</v>
      </c>
      <c r="H21" s="23">
        <f t="shared" si="4"/>
        <v>0</v>
      </c>
    </row>
    <row r="22" spans="1:8" ht="12.75">
      <c r="A22" s="28"/>
      <c r="B22" s="29"/>
      <c r="C22" s="30"/>
      <c r="D22" s="31"/>
      <c r="E22" s="28"/>
      <c r="F22" s="28"/>
      <c r="G22" s="32" t="s">
        <v>39</v>
      </c>
      <c r="H22" s="33">
        <f>SUM(H19:H21)</f>
        <v>0</v>
      </c>
    </row>
    <row r="23" spans="1:8" ht="12.75">
      <c r="A23" s="11" t="s">
        <v>40</v>
      </c>
      <c r="B23" s="16" t="s">
        <v>41</v>
      </c>
      <c r="C23" s="16"/>
      <c r="D23" s="16"/>
      <c r="E23" s="16"/>
      <c r="F23" s="16"/>
      <c r="G23" s="16"/>
      <c r="H23" s="16"/>
    </row>
    <row r="24" spans="1:8" ht="23.25">
      <c r="A24" s="17" t="s">
        <v>42</v>
      </c>
      <c r="B24" s="18">
        <v>99814</v>
      </c>
      <c r="C24" s="34" t="s">
        <v>19</v>
      </c>
      <c r="D24" s="20">
        <v>118.88</v>
      </c>
      <c r="E24" s="17" t="s">
        <v>20</v>
      </c>
      <c r="F24" s="21"/>
      <c r="G24" s="22">
        <f aca="true" t="shared" si="5" ref="G24:G26">F24+F24*$H$5</f>
        <v>0</v>
      </c>
      <c r="H24" s="23">
        <f aca="true" t="shared" si="6" ref="H24:H26">G24*D24</f>
        <v>0</v>
      </c>
    </row>
    <row r="25" spans="1:8" ht="34.5">
      <c r="A25" s="17" t="s">
        <v>43</v>
      </c>
      <c r="B25" s="18">
        <v>88489</v>
      </c>
      <c r="C25" s="19" t="s">
        <v>30</v>
      </c>
      <c r="D25" s="25">
        <v>75.44</v>
      </c>
      <c r="E25" s="26" t="s">
        <v>20</v>
      </c>
      <c r="F25" s="27"/>
      <c r="G25" s="22">
        <f t="shared" si="5"/>
        <v>0</v>
      </c>
      <c r="H25" s="23">
        <f t="shared" si="6"/>
        <v>0</v>
      </c>
    </row>
    <row r="26" spans="1:8" ht="34.5">
      <c r="A26" s="17" t="s">
        <v>44</v>
      </c>
      <c r="B26" s="18">
        <v>88488</v>
      </c>
      <c r="C26" s="24" t="s">
        <v>32</v>
      </c>
      <c r="D26" s="25">
        <v>93.6</v>
      </c>
      <c r="E26" s="26" t="s">
        <v>20</v>
      </c>
      <c r="F26" s="27"/>
      <c r="G26" s="22">
        <f t="shared" si="5"/>
        <v>0</v>
      </c>
      <c r="H26" s="23">
        <f t="shared" si="6"/>
        <v>0</v>
      </c>
    </row>
    <row r="27" spans="1:8" ht="12.75">
      <c r="A27" s="28"/>
      <c r="B27" s="29"/>
      <c r="C27" s="30"/>
      <c r="D27" s="31"/>
      <c r="E27" s="28"/>
      <c r="F27" s="28"/>
      <c r="G27" s="32" t="s">
        <v>45</v>
      </c>
      <c r="H27" s="33">
        <f>SUM(H24:H26)</f>
        <v>0</v>
      </c>
    </row>
    <row r="28" spans="1:8" ht="12.75">
      <c r="A28" s="11" t="s">
        <v>46</v>
      </c>
      <c r="B28" s="16" t="s">
        <v>47</v>
      </c>
      <c r="C28" s="16"/>
      <c r="D28" s="16"/>
      <c r="E28" s="16"/>
      <c r="F28" s="16"/>
      <c r="G28" s="16"/>
      <c r="H28" s="16"/>
    </row>
    <row r="29" spans="1:8" ht="23.25">
      <c r="A29" s="17" t="s">
        <v>48</v>
      </c>
      <c r="B29" s="18">
        <v>99814</v>
      </c>
      <c r="C29" s="34" t="s">
        <v>49</v>
      </c>
      <c r="D29" s="20">
        <f>47.03+89.22+59.95</f>
        <v>196.2</v>
      </c>
      <c r="E29" s="17" t="s">
        <v>20</v>
      </c>
      <c r="F29" s="21"/>
      <c r="G29" s="22">
        <f aca="true" t="shared" si="7" ref="G29:G30">F29+F29*$H$5</f>
        <v>0</v>
      </c>
      <c r="H29" s="23">
        <f aca="true" t="shared" si="8" ref="H29:H30">G29*D29</f>
        <v>0</v>
      </c>
    </row>
    <row r="30" spans="1:8" ht="23.25">
      <c r="A30" s="17" t="s">
        <v>50</v>
      </c>
      <c r="B30" s="18">
        <v>88489</v>
      </c>
      <c r="C30" s="34" t="s">
        <v>22</v>
      </c>
      <c r="D30" s="25">
        <f>D29</f>
        <v>196.2</v>
      </c>
      <c r="E30" s="26" t="s">
        <v>20</v>
      </c>
      <c r="F30" s="27"/>
      <c r="G30" s="22">
        <f t="shared" si="7"/>
        <v>0</v>
      </c>
      <c r="H30" s="23">
        <f t="shared" si="8"/>
        <v>0</v>
      </c>
    </row>
    <row r="31" spans="1:8" ht="12.75">
      <c r="A31" s="28"/>
      <c r="B31" s="29"/>
      <c r="C31" s="30"/>
      <c r="D31" s="31"/>
      <c r="E31" s="28"/>
      <c r="F31" s="28"/>
      <c r="G31" s="32" t="s">
        <v>51</v>
      </c>
      <c r="H31" s="33">
        <f>SUM(H29:H30)</f>
        <v>0</v>
      </c>
    </row>
    <row r="32" spans="1:8" ht="12.75">
      <c r="A32" s="11" t="s">
        <v>52</v>
      </c>
      <c r="B32" s="16" t="s">
        <v>53</v>
      </c>
      <c r="C32" s="16"/>
      <c r="D32" s="16"/>
      <c r="E32" s="16"/>
      <c r="F32" s="16"/>
      <c r="G32" s="16"/>
      <c r="H32" s="16"/>
    </row>
    <row r="33" spans="1:8" ht="12.75">
      <c r="A33" s="17" t="s">
        <v>54</v>
      </c>
      <c r="B33" s="18"/>
      <c r="C33" s="34" t="s">
        <v>55</v>
      </c>
      <c r="D33" s="20">
        <v>2.5</v>
      </c>
      <c r="E33" s="17" t="s">
        <v>20</v>
      </c>
      <c r="F33" s="21"/>
      <c r="G33" s="22">
        <f>F33+F33*$H$5</f>
        <v>0</v>
      </c>
      <c r="H33" s="23">
        <f>G33*D33</f>
        <v>0</v>
      </c>
    </row>
    <row r="34" spans="1:8" ht="12.75">
      <c r="A34" s="28"/>
      <c r="B34" s="29"/>
      <c r="C34" s="30"/>
      <c r="D34" s="31"/>
      <c r="E34" s="28"/>
      <c r="F34" s="28"/>
      <c r="G34" s="32" t="s">
        <v>56</v>
      </c>
      <c r="H34" s="33">
        <f>SUM(H33:H33)</f>
        <v>0</v>
      </c>
    </row>
    <row r="35" spans="1:8" ht="12.75">
      <c r="A35" s="11" t="s">
        <v>57</v>
      </c>
      <c r="B35" s="16" t="s">
        <v>58</v>
      </c>
      <c r="C35" s="16"/>
      <c r="D35" s="16"/>
      <c r="E35" s="16"/>
      <c r="F35" s="16"/>
      <c r="G35" s="16"/>
      <c r="H35" s="16"/>
    </row>
    <row r="36" spans="1:8" ht="23.25">
      <c r="A36" s="17" t="s">
        <v>59</v>
      </c>
      <c r="B36" s="18">
        <v>99814</v>
      </c>
      <c r="C36" s="34" t="s">
        <v>49</v>
      </c>
      <c r="D36" s="20">
        <v>190.26</v>
      </c>
      <c r="E36" s="17" t="s">
        <v>20</v>
      </c>
      <c r="F36" s="21"/>
      <c r="G36" s="22">
        <f aca="true" t="shared" si="9" ref="G36:G37">F36+F36*$H$5</f>
        <v>0</v>
      </c>
      <c r="H36" s="23">
        <f aca="true" t="shared" si="10" ref="H36:H37">G36*D36</f>
        <v>0</v>
      </c>
    </row>
    <row r="37" spans="1:8" ht="34.5">
      <c r="A37" s="17" t="s">
        <v>60</v>
      </c>
      <c r="B37" s="18">
        <v>88488</v>
      </c>
      <c r="C37" s="24" t="s">
        <v>32</v>
      </c>
      <c r="D37" s="25">
        <f>D36</f>
        <v>190.26</v>
      </c>
      <c r="E37" s="26" t="s">
        <v>20</v>
      </c>
      <c r="F37" s="27"/>
      <c r="G37" s="22">
        <f t="shared" si="9"/>
        <v>0</v>
      </c>
      <c r="H37" s="23">
        <f t="shared" si="10"/>
        <v>0</v>
      </c>
    </row>
    <row r="38" spans="1:8" ht="12.75">
      <c r="A38" s="28"/>
      <c r="B38" s="29"/>
      <c r="C38" s="30"/>
      <c r="D38" s="31"/>
      <c r="E38" s="28"/>
      <c r="F38" s="28"/>
      <c r="G38" s="32" t="s">
        <v>45</v>
      </c>
      <c r="H38" s="33">
        <f>SUM(H36:H37)</f>
        <v>0</v>
      </c>
    </row>
    <row r="39" spans="1:8" ht="12.75">
      <c r="A39" s="11" t="s">
        <v>61</v>
      </c>
      <c r="B39" s="16" t="s">
        <v>62</v>
      </c>
      <c r="C39" s="16"/>
      <c r="D39" s="16"/>
      <c r="E39" s="16"/>
      <c r="F39" s="16"/>
      <c r="G39" s="16"/>
      <c r="H39" s="16"/>
    </row>
    <row r="40" spans="1:8" ht="25.5">
      <c r="A40" s="17" t="s">
        <v>63</v>
      </c>
      <c r="B40" s="18">
        <v>91338</v>
      </c>
      <c r="C40" s="35" t="s">
        <v>64</v>
      </c>
      <c r="D40" s="20">
        <f>2*0.8*2.1+2*0.6*2.1</f>
        <v>5.880000000000001</v>
      </c>
      <c r="E40" s="17" t="s">
        <v>20</v>
      </c>
      <c r="F40" s="21"/>
      <c r="G40" s="22">
        <f aca="true" t="shared" si="11" ref="G40:G43">F40+F40*$H$5</f>
        <v>0</v>
      </c>
      <c r="H40" s="23">
        <f aca="true" t="shared" si="12" ref="H40:H43">G40*D40</f>
        <v>0</v>
      </c>
    </row>
    <row r="41" spans="1:8" ht="33.75">
      <c r="A41" s="17" t="s">
        <v>65</v>
      </c>
      <c r="B41" s="36">
        <v>20017</v>
      </c>
      <c r="C41" s="37" t="s">
        <v>66</v>
      </c>
      <c r="D41" s="20">
        <v>70</v>
      </c>
      <c r="E41" s="17" t="s">
        <v>67</v>
      </c>
      <c r="F41" s="21"/>
      <c r="G41" s="22">
        <f t="shared" si="11"/>
        <v>0</v>
      </c>
      <c r="H41" s="23">
        <f t="shared" si="12"/>
        <v>0</v>
      </c>
    </row>
    <row r="42" spans="1:8" ht="17.25">
      <c r="A42" s="17" t="s">
        <v>68</v>
      </c>
      <c r="B42" s="36">
        <v>102197</v>
      </c>
      <c r="C42" s="37" t="s">
        <v>69</v>
      </c>
      <c r="D42" s="20">
        <f>70*0.05</f>
        <v>3.5</v>
      </c>
      <c r="E42" s="17" t="s">
        <v>20</v>
      </c>
      <c r="F42" s="21"/>
      <c r="G42" s="22">
        <f t="shared" si="11"/>
        <v>0</v>
      </c>
      <c r="H42" s="23">
        <f t="shared" si="12"/>
        <v>0</v>
      </c>
    </row>
    <row r="43" spans="1:8" ht="17.25">
      <c r="A43" s="17" t="s">
        <v>70</v>
      </c>
      <c r="B43" s="36">
        <v>102227</v>
      </c>
      <c r="C43" s="37" t="s">
        <v>71</v>
      </c>
      <c r="D43" s="20">
        <v>3.5</v>
      </c>
      <c r="E43" s="17" t="s">
        <v>20</v>
      </c>
      <c r="F43" s="21"/>
      <c r="G43" s="22">
        <f t="shared" si="11"/>
        <v>0</v>
      </c>
      <c r="H43" s="23">
        <f t="shared" si="12"/>
        <v>0</v>
      </c>
    </row>
    <row r="44" spans="1:8" ht="12.75">
      <c r="A44" s="17"/>
      <c r="B44" s="18"/>
      <c r="C44" s="24"/>
      <c r="D44" s="25"/>
      <c r="E44" s="26"/>
      <c r="F44" s="27"/>
      <c r="G44" s="22"/>
      <c r="H44" s="23"/>
    </row>
    <row r="45" spans="1:8" ht="12.75">
      <c r="A45" s="28"/>
      <c r="B45" s="29"/>
      <c r="C45" s="30"/>
      <c r="D45" s="31"/>
      <c r="E45" s="28"/>
      <c r="F45" s="28"/>
      <c r="G45" s="32" t="s">
        <v>45</v>
      </c>
      <c r="H45" s="33">
        <f>SUM(H40:H44)</f>
        <v>0</v>
      </c>
    </row>
    <row r="47" spans="6:8" ht="12.75">
      <c r="F47" s="38" t="s">
        <v>72</v>
      </c>
      <c r="G47" s="39"/>
      <c r="H47" s="40">
        <f>H45+H38+H34+H31+H27+H22+H17+H12</f>
        <v>0</v>
      </c>
    </row>
    <row r="49" ht="12.75">
      <c r="C49" s="1" t="s">
        <v>73</v>
      </c>
    </row>
  </sheetData>
  <sheetProtection selectLockedCells="1" selectUnlockedCells="1"/>
  <mergeCells count="10">
    <mergeCell ref="A1:H1"/>
    <mergeCell ref="B7:H7"/>
    <mergeCell ref="B8:H8"/>
    <mergeCell ref="B13:H13"/>
    <mergeCell ref="B18:H18"/>
    <mergeCell ref="B23:H23"/>
    <mergeCell ref="B28:H28"/>
    <mergeCell ref="B32:H32"/>
    <mergeCell ref="B35:H35"/>
    <mergeCell ref="B39:H39"/>
  </mergeCells>
  <printOptions/>
  <pageMargins left="0.7875" right="0.7875" top="0.7875" bottom="0.7875" header="0.5118110236220472" footer="0.5118110236220472"/>
  <pageSetup fitToHeight="2" fitToWidth="1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AT32"/>
  <sheetViews>
    <sheetView showGridLines="0" tabSelected="1" zoomScale="120" zoomScaleNormal="120" workbookViewId="0" topLeftCell="A1">
      <selection activeCell="C33" sqref="C33"/>
    </sheetView>
  </sheetViews>
  <sheetFormatPr defaultColWidth="9.140625" defaultRowHeight="12.75"/>
  <cols>
    <col min="1" max="1" width="2.00390625" style="41" customWidth="1"/>
    <col min="2" max="2" width="5.57421875" style="41" customWidth="1"/>
    <col min="3" max="3" width="42.00390625" style="41" customWidth="1"/>
    <col min="4" max="4" width="8.57421875" style="41" customWidth="1"/>
    <col min="5" max="5" width="13.7109375" style="41" customWidth="1"/>
    <col min="6" max="6" width="8.57421875" style="41" customWidth="1"/>
    <col min="7" max="8" width="10.7109375" style="41" customWidth="1"/>
    <col min="9" max="9" width="13.28125" style="41" customWidth="1"/>
    <col min="10" max="11" width="11.57421875" style="41" hidden="1" customWidth="1"/>
    <col min="12" max="12" width="8.7109375" style="41" hidden="1" customWidth="1"/>
    <col min="13" max="13" width="11.57421875" style="41" hidden="1" customWidth="1"/>
    <col min="14" max="16384" width="11.57421875" style="41" customWidth="1"/>
  </cols>
  <sheetData>
    <row r="4" spans="2:9" ht="18.75">
      <c r="B4" s="42" t="s">
        <v>74</v>
      </c>
      <c r="C4" s="42"/>
      <c r="D4" s="42"/>
      <c r="E4" s="42"/>
      <c r="F4" s="42"/>
      <c r="G4" s="42"/>
      <c r="H4" s="42"/>
      <c r="I4" s="42"/>
    </row>
    <row r="5" spans="2:9" ht="14.25">
      <c r="B5" s="43"/>
      <c r="C5" s="43"/>
      <c r="D5" s="43"/>
      <c r="E5" s="43"/>
      <c r="F5" s="43"/>
      <c r="G5" s="43"/>
      <c r="H5" s="43"/>
      <c r="I5" s="43"/>
    </row>
    <row r="6" spans="2:10" ht="14.25">
      <c r="B6" s="44"/>
      <c r="C6" s="1"/>
      <c r="D6" s="1"/>
      <c r="E6" s="1"/>
      <c r="F6" s="45"/>
      <c r="G6" s="45"/>
      <c r="H6" s="45"/>
      <c r="I6" s="45"/>
      <c r="J6" s="45"/>
    </row>
    <row r="7" spans="3:10" ht="14.25">
      <c r="C7" s="45"/>
      <c r="D7" s="45"/>
      <c r="E7" s="45"/>
      <c r="F7" s="45"/>
      <c r="G7" s="45"/>
      <c r="H7" s="45"/>
      <c r="I7" s="45"/>
      <c r="J7" s="45"/>
    </row>
    <row r="8" spans="2:10" ht="24">
      <c r="B8" s="3" t="s">
        <v>1</v>
      </c>
      <c r="C8" s="4"/>
      <c r="D8" s="4"/>
      <c r="J8" s="45"/>
    </row>
    <row r="9" spans="2:10" ht="24">
      <c r="B9" s="3" t="s">
        <v>2</v>
      </c>
      <c r="C9" s="4"/>
      <c r="D9" s="4"/>
      <c r="J9" s="45"/>
    </row>
    <row r="10" spans="2:10" ht="14.25">
      <c r="B10" s="46"/>
      <c r="C10" s="47"/>
      <c r="G10" s="48"/>
      <c r="J10" s="45"/>
    </row>
    <row r="11" spans="2:10" ht="14.25">
      <c r="B11" s="46"/>
      <c r="C11" s="47"/>
      <c r="G11" s="48"/>
      <c r="J11" s="45"/>
    </row>
    <row r="12" spans="2:10" ht="14.25">
      <c r="B12" s="46"/>
      <c r="C12" s="47"/>
      <c r="J12" s="45"/>
    </row>
    <row r="13" spans="2:11" ht="10.5" customHeight="1">
      <c r="B13" s="45"/>
      <c r="C13" s="45"/>
      <c r="D13" s="45"/>
      <c r="E13" s="45"/>
      <c r="F13" s="45"/>
      <c r="G13" s="45"/>
      <c r="H13" s="45"/>
      <c r="I13" s="45"/>
      <c r="J13" s="49"/>
      <c r="K13" s="50"/>
    </row>
    <row r="14" spans="2:13" ht="15" customHeight="1">
      <c r="B14" s="51" t="s">
        <v>6</v>
      </c>
      <c r="C14" s="52" t="s">
        <v>75</v>
      </c>
      <c r="D14" s="52" t="s">
        <v>76</v>
      </c>
      <c r="E14" s="51" t="s">
        <v>77</v>
      </c>
      <c r="F14" s="53" t="s">
        <v>78</v>
      </c>
      <c r="G14" s="53"/>
      <c r="H14" s="53"/>
      <c r="I14" s="53"/>
      <c r="J14" s="53"/>
      <c r="K14" s="53"/>
      <c r="L14" s="53"/>
      <c r="M14" s="53"/>
    </row>
    <row r="15" spans="2:13" ht="14.25">
      <c r="B15" s="54"/>
      <c r="C15" s="55"/>
      <c r="D15" s="56" t="s">
        <v>79</v>
      </c>
      <c r="E15" s="57" t="s">
        <v>80</v>
      </c>
      <c r="F15" s="58" t="s">
        <v>81</v>
      </c>
      <c r="G15" s="58"/>
      <c r="H15" s="58" t="s">
        <v>82</v>
      </c>
      <c r="I15" s="58"/>
      <c r="J15" s="58" t="s">
        <v>83</v>
      </c>
      <c r="K15" s="58"/>
      <c r="L15" s="58" t="s">
        <v>83</v>
      </c>
      <c r="M15" s="58"/>
    </row>
    <row r="16" spans="2:13" ht="14.25">
      <c r="B16" s="59"/>
      <c r="C16" s="60"/>
      <c r="D16" s="60"/>
      <c r="E16" s="61" t="s">
        <v>84</v>
      </c>
      <c r="F16" s="58" t="s">
        <v>79</v>
      </c>
      <c r="G16" s="58" t="s">
        <v>85</v>
      </c>
      <c r="H16" s="58" t="s">
        <v>79</v>
      </c>
      <c r="I16" s="58" t="s">
        <v>85</v>
      </c>
      <c r="J16" s="58" t="s">
        <v>79</v>
      </c>
      <c r="K16" s="58" t="s">
        <v>85</v>
      </c>
      <c r="L16" s="58" t="s">
        <v>79</v>
      </c>
      <c r="M16" s="58" t="s">
        <v>85</v>
      </c>
    </row>
    <row r="17" spans="2:14" ht="30.75" customHeight="1">
      <c r="B17" s="58" t="s">
        <v>16</v>
      </c>
      <c r="C17" s="62" t="s">
        <v>17</v>
      </c>
      <c r="D17" s="63" t="e">
        <f aca="true" t="shared" si="0" ref="D17:D24">E17/E$25</f>
        <v>#DIV/0!</v>
      </c>
      <c r="E17" s="64">
        <f>Orçamento!H12</f>
        <v>0</v>
      </c>
      <c r="F17" s="65">
        <v>1</v>
      </c>
      <c r="G17" s="66">
        <f aca="true" t="shared" si="1" ref="G17:G24">($E17*$F17)</f>
        <v>0</v>
      </c>
      <c r="H17" s="65"/>
      <c r="I17" s="66">
        <f aca="true" t="shared" si="2" ref="I17:I24">($E17*$H17)</f>
        <v>0</v>
      </c>
      <c r="J17" s="65"/>
      <c r="K17" s="67">
        <f>($E$17*$H17)</f>
        <v>0</v>
      </c>
      <c r="L17" s="65">
        <v>0.2</v>
      </c>
      <c r="M17" s="66">
        <f>($E$17*$L$17)</f>
        <v>0</v>
      </c>
      <c r="N17" s="68"/>
    </row>
    <row r="18" spans="2:14" ht="30.75" customHeight="1">
      <c r="B18" s="58" t="s">
        <v>26</v>
      </c>
      <c r="C18" s="62" t="s">
        <v>27</v>
      </c>
      <c r="D18" s="63" t="e">
        <f t="shared" si="0"/>
        <v>#DIV/0!</v>
      </c>
      <c r="E18" s="64">
        <f>Orçamento!H17</f>
        <v>0</v>
      </c>
      <c r="F18" s="65">
        <v>1</v>
      </c>
      <c r="G18" s="66">
        <f t="shared" si="1"/>
        <v>0</v>
      </c>
      <c r="H18" s="65"/>
      <c r="I18" s="66">
        <f t="shared" si="2"/>
        <v>0</v>
      </c>
      <c r="J18" s="65"/>
      <c r="K18" s="67"/>
      <c r="L18" s="65"/>
      <c r="M18" s="66"/>
      <c r="N18" s="68"/>
    </row>
    <row r="19" spans="2:14" ht="30.75" customHeight="1">
      <c r="B19" s="58" t="s">
        <v>34</v>
      </c>
      <c r="C19" s="62" t="s">
        <v>35</v>
      </c>
      <c r="D19" s="63" t="e">
        <f t="shared" si="0"/>
        <v>#DIV/0!</v>
      </c>
      <c r="E19" s="64">
        <f>Orçamento!H22</f>
        <v>0</v>
      </c>
      <c r="F19" s="65">
        <v>1</v>
      </c>
      <c r="G19" s="66">
        <f t="shared" si="1"/>
        <v>0</v>
      </c>
      <c r="H19" s="65"/>
      <c r="I19" s="66">
        <f t="shared" si="2"/>
        <v>0</v>
      </c>
      <c r="J19" s="65"/>
      <c r="K19" s="67"/>
      <c r="L19" s="65"/>
      <c r="M19" s="66"/>
      <c r="N19" s="68"/>
    </row>
    <row r="20" spans="2:14" ht="30.75" customHeight="1">
      <c r="B20" s="58" t="s">
        <v>40</v>
      </c>
      <c r="C20" s="62" t="s">
        <v>86</v>
      </c>
      <c r="D20" s="63" t="e">
        <f t="shared" si="0"/>
        <v>#DIV/0!</v>
      </c>
      <c r="E20" s="64">
        <f>Orçamento!H27</f>
        <v>0</v>
      </c>
      <c r="F20" s="65">
        <v>1</v>
      </c>
      <c r="G20" s="66">
        <f t="shared" si="1"/>
        <v>0</v>
      </c>
      <c r="H20" s="65"/>
      <c r="I20" s="66">
        <f t="shared" si="2"/>
        <v>0</v>
      </c>
      <c r="J20" s="65"/>
      <c r="K20" s="67"/>
      <c r="L20" s="65"/>
      <c r="M20" s="66"/>
      <c r="N20" s="68"/>
    </row>
    <row r="21" spans="2:14" ht="30.75" customHeight="1">
      <c r="B21" s="58" t="s">
        <v>46</v>
      </c>
      <c r="C21" s="62" t="s">
        <v>47</v>
      </c>
      <c r="D21" s="63" t="e">
        <f t="shared" si="0"/>
        <v>#DIV/0!</v>
      </c>
      <c r="E21" s="64">
        <f>Orçamento!H31</f>
        <v>0</v>
      </c>
      <c r="F21" s="65"/>
      <c r="G21" s="66">
        <f t="shared" si="1"/>
        <v>0</v>
      </c>
      <c r="H21" s="65">
        <v>1</v>
      </c>
      <c r="I21" s="66">
        <f t="shared" si="2"/>
        <v>0</v>
      </c>
      <c r="J21" s="65"/>
      <c r="K21" s="67"/>
      <c r="L21" s="65"/>
      <c r="M21" s="66"/>
      <c r="N21" s="68"/>
    </row>
    <row r="22" spans="2:14" ht="27.75" customHeight="1">
      <c r="B22" s="69" t="s">
        <v>52</v>
      </c>
      <c r="C22" s="70" t="s">
        <v>87</v>
      </c>
      <c r="D22" s="63" t="e">
        <f t="shared" si="0"/>
        <v>#DIV/0!</v>
      </c>
      <c r="E22" s="71">
        <f>Orçamento!H34</f>
        <v>0</v>
      </c>
      <c r="F22" s="72"/>
      <c r="G22" s="66">
        <f t="shared" si="1"/>
        <v>0</v>
      </c>
      <c r="H22" s="72">
        <v>1</v>
      </c>
      <c r="I22" s="66">
        <f t="shared" si="2"/>
        <v>0</v>
      </c>
      <c r="J22" s="72"/>
      <c r="K22" s="73">
        <f>($E22*$J22)</f>
        <v>0</v>
      </c>
      <c r="L22" s="72">
        <v>0.2</v>
      </c>
      <c r="M22" s="74">
        <f>($E$22*$L$22)</f>
        <v>0</v>
      </c>
      <c r="N22" s="68"/>
    </row>
    <row r="23" spans="2:14" ht="27.75" customHeight="1">
      <c r="B23" s="58" t="s">
        <v>57</v>
      </c>
      <c r="C23" s="75" t="s">
        <v>58</v>
      </c>
      <c r="D23" s="63" t="e">
        <f t="shared" si="0"/>
        <v>#DIV/0!</v>
      </c>
      <c r="E23" s="64">
        <f>Orçamento!H38</f>
        <v>0</v>
      </c>
      <c r="F23" s="63"/>
      <c r="G23" s="66">
        <f t="shared" si="1"/>
        <v>0</v>
      </c>
      <c r="H23" s="63">
        <v>1</v>
      </c>
      <c r="I23" s="66">
        <f t="shared" si="2"/>
        <v>0</v>
      </c>
      <c r="J23" s="63"/>
      <c r="K23" s="76"/>
      <c r="L23" s="63">
        <v>0.2</v>
      </c>
      <c r="M23" s="76">
        <f aca="true" t="shared" si="3" ref="M23:M24">($E$23*$L$23)</f>
        <v>0</v>
      </c>
      <c r="N23" s="68"/>
    </row>
    <row r="24" spans="2:14" ht="27.75" customHeight="1">
      <c r="B24" s="58" t="s">
        <v>61</v>
      </c>
      <c r="C24" s="75" t="s">
        <v>62</v>
      </c>
      <c r="D24" s="63" t="e">
        <f t="shared" si="0"/>
        <v>#DIV/0!</v>
      </c>
      <c r="E24" s="64">
        <f>Orçamento!H45</f>
        <v>0</v>
      </c>
      <c r="F24" s="63"/>
      <c r="G24" s="66">
        <f t="shared" si="1"/>
        <v>0</v>
      </c>
      <c r="H24" s="63">
        <v>1</v>
      </c>
      <c r="I24" s="66">
        <f t="shared" si="2"/>
        <v>0</v>
      </c>
      <c r="J24" s="63"/>
      <c r="K24" s="76"/>
      <c r="L24" s="63">
        <v>0.2</v>
      </c>
      <c r="M24" s="76">
        <f t="shared" si="3"/>
        <v>0</v>
      </c>
      <c r="N24" s="68"/>
    </row>
    <row r="25" spans="2:13" ht="18" customHeight="1">
      <c r="B25" s="45"/>
      <c r="C25" s="45"/>
      <c r="D25" s="77" t="s">
        <v>88</v>
      </c>
      <c r="E25" s="78">
        <f>SUM(E17:E24)</f>
        <v>0</v>
      </c>
      <c r="F25" s="78"/>
      <c r="G25" s="78"/>
      <c r="H25" s="78"/>
      <c r="I25" s="78"/>
      <c r="J25" s="78"/>
      <c r="K25" s="78"/>
      <c r="L25" s="78"/>
      <c r="M25" s="78"/>
    </row>
    <row r="26" spans="4:13" ht="18" customHeight="1">
      <c r="D26" s="78"/>
      <c r="E26" s="78"/>
      <c r="F26" s="78"/>
      <c r="G26" s="78"/>
      <c r="H26" s="78"/>
      <c r="I26" s="78"/>
      <c r="J26" s="78"/>
      <c r="K26" s="78"/>
      <c r="L26" s="78"/>
      <c r="M26" s="78"/>
    </row>
    <row r="27" spans="2:13" ht="18" customHeight="1">
      <c r="B27" s="79" t="s">
        <v>89</v>
      </c>
      <c r="C27" s="80"/>
      <c r="D27" s="81"/>
      <c r="E27" s="82"/>
      <c r="F27" s="63" t="e">
        <f>G27/E25</f>
        <v>#DIV/0!</v>
      </c>
      <c r="G27" s="64">
        <f>SUM(G17:G24)</f>
        <v>0</v>
      </c>
      <c r="H27" s="63" t="e">
        <f>I27/E25</f>
        <v>#DIV/0!</v>
      </c>
      <c r="I27" s="64">
        <f>SUM(I17:I24)</f>
        <v>0</v>
      </c>
      <c r="J27" s="64">
        <f>SUM(J17:L23)</f>
        <v>0.6000000000000001</v>
      </c>
      <c r="K27" s="64">
        <f>SUM(K17:M23)</f>
        <v>0.6000000000000001</v>
      </c>
      <c r="L27" s="63" t="e">
        <f>M27/$E$25</f>
        <v>#DIV/0!</v>
      </c>
      <c r="M27" s="64">
        <f>M17+M22+M23</f>
        <v>0</v>
      </c>
    </row>
    <row r="28" spans="2:46" ht="18" customHeight="1">
      <c r="B28" s="61" t="s">
        <v>90</v>
      </c>
      <c r="C28" s="83"/>
      <c r="D28" s="84"/>
      <c r="E28" s="85"/>
      <c r="F28" s="63" t="e">
        <f>SUM(F27)</f>
        <v>#DIV/0!</v>
      </c>
      <c r="G28" s="64">
        <f>SUM(G27)</f>
        <v>0</v>
      </c>
      <c r="H28" s="63" t="e">
        <f>H27+F28</f>
        <v>#DIV/0!</v>
      </c>
      <c r="I28" s="64">
        <f>G27+I27</f>
        <v>0</v>
      </c>
      <c r="J28" s="63" t="e">
        <f>J27+H28</f>
        <v>#DIV/0!</v>
      </c>
      <c r="K28" s="86">
        <f>K27+I28</f>
        <v>0.6000000000000001</v>
      </c>
      <c r="L28" s="63" t="e">
        <f>M28/E25</f>
        <v>#DIV/0!</v>
      </c>
      <c r="M28" s="64">
        <f>I28+M27</f>
        <v>0</v>
      </c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</row>
    <row r="29" spans="2:46" ht="18" customHeight="1">
      <c r="B29" s="45"/>
      <c r="C29" s="45"/>
      <c r="D29" s="78"/>
      <c r="E29" s="78"/>
      <c r="F29" s="87"/>
      <c r="G29" s="78"/>
      <c r="H29" s="87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</row>
    <row r="30" spans="4:46" ht="18" customHeight="1"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</row>
    <row r="32" spans="3:8" ht="16.5">
      <c r="C32" s="88" t="s">
        <v>91</v>
      </c>
      <c r="H32" s="48"/>
    </row>
  </sheetData>
  <sheetProtection selectLockedCells="1" selectUnlockedCells="1"/>
  <mergeCells count="6">
    <mergeCell ref="B4:I4"/>
    <mergeCell ref="F14:M14"/>
    <mergeCell ref="F15:G15"/>
    <mergeCell ref="H15:I15"/>
    <mergeCell ref="J15:K15"/>
    <mergeCell ref="L15:M15"/>
  </mergeCells>
  <printOptions/>
  <pageMargins left="0.7875" right="0.7875" top="0.7875" bottom="0.7875" header="0.5118110236220472" footer="0.5118110236220472"/>
  <pageSetup firstPageNumber="1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2023-01-03T16:45:40Z</cp:lastPrinted>
  <dcterms:modified xsi:type="dcterms:W3CDTF">2023-01-03T17:22:25Z</dcterms:modified>
  <cp:category/>
  <cp:version/>
  <cp:contentType/>
  <cp:contentStatus/>
  <cp:revision>23</cp:revision>
</cp:coreProperties>
</file>